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3\"/>
    </mc:Choice>
  </mc:AlternateContent>
  <xr:revisionPtr revIDLastSave="0" documentId="13_ncr:1_{C8B226F9-FD0B-403F-93D7-493140FEC869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<sst xmlns="http://schemas.openxmlformats.org/spreadsheetml/2006/main" count="420" uniqueCount="170">
  <si>
    <t>СВОДКА ЗАТРАТ</t>
  </si>
  <si>
    <t>P_0813</t>
  </si>
  <si>
    <t>(идентификатор инвестиционного проекта)</t>
  </si>
  <si>
    <t>Реконструкция КЛ-6 кВ Ф-3 ПС 110/35/6 кВ Жигулевская протяженностью (0,34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</si>
  <si>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</si>
  <si>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</si>
  <si>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</si>
  <si>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</si>
  <si>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</si>
  <si>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</si>
  <si>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</si>
  <si>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</si>
  <si>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</si>
  <si>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</si>
  <si>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</si>
  <si>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</si>
  <si>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</si>
  <si>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</si>
  <si>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</si>
  <si>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</si>
  <si>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</si>
  <si>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</si>
  <si>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</si>
  <si>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</si>
  <si>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</si>
  <si>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</si>
  <si>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</si>
  <si>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</si>
  <si>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</si>
  <si>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</si>
  <si>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</si>
  <si>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</si>
  <si>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</si>
  <si>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</si>
  <si>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</si>
  <si>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</si>
  <si>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</si>
  <si>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</si>
  <si>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</si>
  <si>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</si>
  <si>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</si>
  <si>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</si>
  <si>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</si>
  <si>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</si>
  <si>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</si>
  <si>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</si>
  <si>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</si>
  <si>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</si>
  <si>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</si>
  <si>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</si>
  <si>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</si>
  <si>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</si>
  <si>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</si>
  <si>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</si>
  <si>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</si>
  <si>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</si>
  <si>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</si>
  <si>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</si>
  <si>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</si>
  <si>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</si>
  <si>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</si>
  <si>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</si>
  <si>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</si>
  <si>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</si>
  <si>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</si>
  <si>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</si>
  <si>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</si>
  <si>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</si>
  <si>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</si>
  <si>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</si>
  <si>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</si>
  <si>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</si>
  <si>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</si>
  <si>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</si>
  <si>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</si>
  <si>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</si>
  <si>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</si>
  <si>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</si>
  <si>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</si>
  <si>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</si>
  <si>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</si>
  <si>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</si>
  <si>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</si>
  <si>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</si>
  <si>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</si>
  <si>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</si>
  <si>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</si>
  <si>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</si>
  <si>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</si>
  <si>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</si>
  <si>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</si>
  <si>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</si>
  <si>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</si>
  <si>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</si>
  <si>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</si>
  <si>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</si>
  <si>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</si>
  <si>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</si>
  <si>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</si>
  <si>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</si>
  <si>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</si>
  <si>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</si>
  <si>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</si>
  <si>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</si>
  <si>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</si>
  <si>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</si>
  <si>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</si>
  <si>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</si>
  <si>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</si>
  <si>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</si>
  <si>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</si>
  <si>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</si>
  <si>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</si>
  <si>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</si>
  <si>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</si>
  <si>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</si>
  <si>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</si>
  <si>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</si>
  <si>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</si>
  <si>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</si>
  <si>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</si>
  <si>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</si>
  <si>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</si>
  <si>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</si>
  <si>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</si>
  <si>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</si>
  <si>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</si>
  <si>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</si>
  <si>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</si>
  <si>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</si>
  <si>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</si>
  <si>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</si>
  <si>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</si>
  <si>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</si>
  <si>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</si>
  <si>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</si>
  <si>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</si>
  <si>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</si>
  <si>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</si>
  <si>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</si>
  <si>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</si>
  <si>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</si>
  <si>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</si>
  <si>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</si>
  <si>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</si>
  <si>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</si>
  <si>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</si>
  <si>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</si>
  <si>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518-02-01</t>
  </si>
  <si>
    <t>ОСР 518-12-01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</si>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</sst>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71" fontId="8" fillId="0" borderId="1" xfId="0" applyNumberFormat="1" applyFont="1" applyBorder="1" applyAlignment="1">
      <alignment horizontal="center" vertical="center" wrapText="1"/>
    </xf>
    <xf numFmtId="172" fontId="8" fillId="0" borderId="1" xfId="0" applyNumberFormat="1" applyFont="1" applyBorder="1" applyAlignment="1">
      <alignment vertical="center" wrapText="1"/>
    </xf>
    <xf numFmtId="171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2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73" fontId="11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64" fontId="14" fillId="0" borderId="1" xfId="3" applyNumberFormat="1" applyFont="1" applyBorder="1" applyAlignment="1">
      <alignment vertical="center" wrapText="1"/>
    </xf>
    <xf numFmtId="164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75" fontId="15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0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8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15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7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51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4" t="s">
        <v>0</v>
      </c>
      <c r="B12" s="84"/>
      <c r="C12" s="84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5" t="s">
        <v>1</v>
      </c>
      <c r="B16" s="85"/>
      <c r="C16" s="85"/>
    </row>
    <row r="17" spans="1:9" ht="16.2" customHeight="1">
      <c r="A17" s="86" t="s">
        <v>2</v>
      </c>
      <c r="B17" s="86"/>
      <c r="C17" s="86"/>
    </row>
    <row r="18" spans="1:9" ht="16.2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6.2" customHeight="1">
      <c r="A20" s="86" t="s">
        <v>4</v>
      </c>
      <c r="B20" s="86"/>
      <c r="C20" s="86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2" t="s">
        <v>5</v>
      </c>
      <c r="B23" s="52" t="s">
        <v>6</v>
      </c>
      <c r="C23" s="52" t="s">
        <v>7</v>
      </c>
      <c r="D23" s="53"/>
      <c r="E23" s="53"/>
      <c r="F23" s="53"/>
      <c r="G23" s="54"/>
      <c r="H23" s="54"/>
      <c r="I23" s="54"/>
    </row>
    <row r="24" spans="1:9" ht="16.2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</row>
    <row r="25" spans="1:9" ht="16.95" customHeight="1">
      <c r="A25" s="88" t="s">
        <v>8</v>
      </c>
      <c r="B25" s="89"/>
      <c r="C25" s="90"/>
      <c r="D25" s="53"/>
      <c r="E25" s="53"/>
      <c r="F25" s="53"/>
      <c r="G25" s="54"/>
      <c r="H25" s="54"/>
      <c r="I25" s="54"/>
    </row>
    <row r="26" spans="1:9" ht="16.95" customHeight="1">
      <c r="A26" s="52">
        <v>1</v>
      </c>
      <c r="B26" s="55" t="s">
        <v>9</v>
      </c>
      <c r="C26" s="56"/>
      <c r="D26" s="53"/>
      <c r="E26" s="53"/>
      <c r="F26" s="53"/>
      <c r="G26" s="54"/>
      <c r="H26" s="54" t="s">
        <v>10</v>
      </c>
      <c r="I26" s="54"/>
    </row>
    <row r="27" spans="1:9" ht="16.95" customHeight="1">
      <c r="A27" s="57" t="s">
        <v>11</v>
      </c>
      <c r="B27" s="55" t="s">
        <v>12</v>
      </c>
      <c r="C27" s="58">
        <v>0</v>
      </c>
      <c r="D27" s="59"/>
      <c r="E27" s="59"/>
      <c r="F27" s="59"/>
      <c r="G27" s="60" t="s">
        <v>13</v>
      </c>
      <c r="H27" s="60" t="s">
        <v>14</v>
      </c>
      <c r="I27" s="60" t="s">
        <v>15</v>
      </c>
    </row>
    <row r="28" spans="1:9" ht="16.95" customHeight="1">
      <c r="A28" s="57" t="s">
        <v>16</v>
      </c>
      <c r="B28" s="55" t="s">
        <v>17</v>
      </c>
      <c r="C28" s="58">
        <v>0</v>
      </c>
      <c r="D28" s="59"/>
      <c r="E28" s="59"/>
      <c r="F28" s="59"/>
      <c r="G28" s="61">
        <v>2019</v>
      </c>
      <c r="H28" s="62">
        <v>106.826398641827</v>
      </c>
      <c r="I28" s="81"/>
    </row>
    <row r="29" spans="1:9" ht="16.95" customHeight="1">
      <c r="A29" s="57" t="s">
        <v>18</v>
      </c>
      <c r="B29" s="55" t="s">
        <v>19</v>
      </c>
      <c r="C29" s="63">
        <f>ССР!H67*1.2</f>
        <v>760.30279455242396</v>
      </c>
      <c r="D29" s="59"/>
      <c r="E29" s="59"/>
      <c r="F29" s="59"/>
      <c r="G29" s="61">
        <v>2020</v>
      </c>
      <c r="H29" s="62">
        <v>105.561885224957</v>
      </c>
      <c r="I29" s="81"/>
    </row>
    <row r="30" spans="1:9" ht="16.95" customHeight="1">
      <c r="A30" s="52">
        <v>2</v>
      </c>
      <c r="B30" s="55" t="s">
        <v>20</v>
      </c>
      <c r="C30" s="63">
        <f>C27+C28+C29</f>
        <v>760.30279455242396</v>
      </c>
      <c r="D30" s="64"/>
      <c r="E30" s="65"/>
      <c r="F30" s="66"/>
      <c r="G30" s="61">
        <v>2021</v>
      </c>
      <c r="H30" s="62">
        <v>104.9354</v>
      </c>
      <c r="I30" s="81"/>
    </row>
    <row r="31" spans="1:9" ht="16.95" customHeight="1">
      <c r="A31" s="57" t="s">
        <v>21</v>
      </c>
      <c r="B31" s="55" t="s">
        <v>22</v>
      </c>
      <c r="C31" s="63">
        <f>C30-ROUND(C30/1.2,5)</f>
        <v>126.717134552424</v>
      </c>
      <c r="D31" s="59"/>
      <c r="E31" s="65"/>
      <c r="F31" s="59"/>
      <c r="G31" s="61">
        <v>2022</v>
      </c>
      <c r="H31" s="62">
        <v>114.63142733059399</v>
      </c>
      <c r="I31" s="82"/>
    </row>
    <row r="32" spans="1:9" ht="15.6">
      <c r="A32" s="52">
        <v>3</v>
      </c>
      <c r="B32" s="55" t="s">
        <v>23</v>
      </c>
      <c r="C32" s="67">
        <f>C30*I39</f>
        <v>920.93529319426898</v>
      </c>
      <c r="D32" s="59"/>
      <c r="E32" s="68"/>
      <c r="F32" s="69"/>
      <c r="G32" s="70">
        <v>2023</v>
      </c>
      <c r="H32" s="62">
        <v>109.096466260827</v>
      </c>
      <c r="I32" s="82"/>
    </row>
    <row r="33" spans="1:9" ht="15.6">
      <c r="A33" s="52"/>
      <c r="B33" s="55" t="s">
        <v>24</v>
      </c>
      <c r="C33" s="63">
        <v>0.91</v>
      </c>
      <c r="D33" s="59"/>
      <c r="E33" s="68"/>
      <c r="F33" s="69"/>
      <c r="G33" s="70"/>
      <c r="H33" s="62"/>
      <c r="I33" s="82"/>
    </row>
    <row r="34" spans="1:9" ht="15.6">
      <c r="A34" s="52"/>
      <c r="B34" s="55" t="s">
        <v>25</v>
      </c>
      <c r="C34" s="67">
        <f>C32*C33</f>
        <v>838.05111680678499</v>
      </c>
      <c r="D34" s="59"/>
      <c r="E34" s="68"/>
      <c r="F34" s="69"/>
      <c r="G34" s="70"/>
      <c r="H34" s="62"/>
      <c r="I34" s="82"/>
    </row>
    <row r="35" spans="1:9" ht="15.6">
      <c r="A35" s="88" t="s">
        <v>26</v>
      </c>
      <c r="B35" s="89"/>
      <c r="C35" s="90"/>
      <c r="D35" s="53"/>
      <c r="E35" s="71"/>
      <c r="F35" s="72"/>
      <c r="G35" s="61">
        <v>2024</v>
      </c>
      <c r="H35" s="62">
        <v>109.113503262205</v>
      </c>
      <c r="I35" s="82"/>
    </row>
    <row r="36" spans="1:9" ht="15.6">
      <c r="A36" s="52">
        <v>1</v>
      </c>
      <c r="B36" s="55" t="s">
        <v>9</v>
      </c>
      <c r="C36" s="56"/>
      <c r="D36" s="53"/>
      <c r="E36" s="73"/>
      <c r="F36" s="74"/>
      <c r="G36" s="61">
        <v>2025</v>
      </c>
      <c r="H36" s="62">
        <v>107.81631706396399</v>
      </c>
      <c r="I36" s="83">
        <f>(H36+100)/200</f>
        <v>1.0390815853198201</v>
      </c>
    </row>
    <row r="37" spans="1:9" ht="15.6">
      <c r="A37" s="57" t="s">
        <v>11</v>
      </c>
      <c r="B37" s="55" t="s">
        <v>12</v>
      </c>
      <c r="C37" s="75">
        <f>ССР!D76+ССР!E76</f>
        <v>10038.0415232667</v>
      </c>
      <c r="D37" s="59"/>
      <c r="E37" s="73"/>
      <c r="F37" s="59"/>
      <c r="G37" s="61">
        <v>2026</v>
      </c>
      <c r="H37" s="62">
        <v>105.262896868962</v>
      </c>
      <c r="I37" s="83">
        <f>(H37+100)/200*H36/100</f>
        <v>1.1065344785145901</v>
      </c>
    </row>
    <row r="38" spans="1:9" ht="15.6">
      <c r="A38" s="57" t="s">
        <v>16</v>
      </c>
      <c r="B38" s="55" t="s">
        <v>17</v>
      </c>
      <c r="C38" s="75">
        <f>ССР!F76</f>
        <v>0</v>
      </c>
      <c r="D38" s="59"/>
      <c r="E38" s="73"/>
      <c r="F38" s="59"/>
      <c r="G38" s="61">
        <v>2027</v>
      </c>
      <c r="H38" s="62">
        <v>104.420897989339</v>
      </c>
      <c r="I38" s="83">
        <f>(H38+100)/200*H37/100*H36/100</f>
        <v>1.1599922999352299</v>
      </c>
    </row>
    <row r="39" spans="1:9" ht="15.6">
      <c r="A39" s="57" t="s">
        <v>18</v>
      </c>
      <c r="B39" s="55" t="s">
        <v>19</v>
      </c>
      <c r="C39" s="75">
        <f>ССР!G76-C29</f>
        <v>255.63182111683</v>
      </c>
      <c r="D39" s="59"/>
      <c r="E39" s="73"/>
      <c r="F39" s="59"/>
      <c r="G39" s="61">
        <v>2028</v>
      </c>
      <c r="H39" s="62">
        <v>104.420897989339</v>
      </c>
      <c r="I39" s="83">
        <f>(H39+100)/200*H38/100*H37/100*H36/100</f>
        <v>1.2112743761995599</v>
      </c>
    </row>
    <row r="40" spans="1:9" ht="15.6">
      <c r="A40" s="52">
        <v>2</v>
      </c>
      <c r="B40" s="55" t="s">
        <v>20</v>
      </c>
      <c r="C40" s="75">
        <f>C37+C38+C39</f>
        <v>10293.6733443836</v>
      </c>
      <c r="D40" s="64"/>
      <c r="E40" s="68"/>
      <c r="F40" s="69"/>
      <c r="G40" s="61">
        <v>2029</v>
      </c>
      <c r="H40" s="62">
        <v>104.420897989339</v>
      </c>
      <c r="I40" s="83">
        <f>(H40+100)/200*H39/100*H38/100*H37/100*H36/100</f>
        <v>1.26482358074235</v>
      </c>
    </row>
    <row r="41" spans="1:9" ht="15.6">
      <c r="A41" s="57" t="s">
        <v>21</v>
      </c>
      <c r="B41" s="55" t="s">
        <v>22</v>
      </c>
      <c r="C41" s="63">
        <f>C40-ROUND(C40/1.2,5)</f>
        <v>1715.61222438355</v>
      </c>
      <c r="D41" s="59"/>
      <c r="E41" s="73"/>
      <c r="F41" s="59"/>
      <c r="G41" s="53"/>
      <c r="H41" s="53"/>
      <c r="I41" s="53"/>
    </row>
    <row r="42" spans="1:9" ht="15.6">
      <c r="A42" s="52">
        <v>3</v>
      </c>
      <c r="B42" s="55" t="s">
        <v>23</v>
      </c>
      <c r="C42" s="76">
        <f>C40*I40</f>
        <v>13019.6807784353</v>
      </c>
      <c r="D42" s="59"/>
      <c r="E42" s="68"/>
      <c r="F42" s="69"/>
      <c r="G42" s="53"/>
      <c r="H42" s="53"/>
      <c r="I42" s="53"/>
    </row>
    <row r="43" spans="1:9" ht="15.6">
      <c r="A43" s="52"/>
      <c r="B43" s="55" t="s">
        <v>24</v>
      </c>
      <c r="C43" s="63">
        <f>C33</f>
        <v>0.91</v>
      </c>
      <c r="D43" s="59"/>
      <c r="E43" s="68"/>
      <c r="F43" s="69"/>
      <c r="G43" s="53"/>
      <c r="H43" s="53"/>
      <c r="I43" s="53"/>
    </row>
    <row r="44" spans="1:9" ht="15.6">
      <c r="A44" s="52"/>
      <c r="B44" s="55" t="s">
        <v>25</v>
      </c>
      <c r="C44" s="67">
        <f>C42*C43</f>
        <v>11847.9095083761</v>
      </c>
      <c r="D44" s="59"/>
      <c r="E44" s="68"/>
      <c r="F44" s="69"/>
      <c r="G44" s="53"/>
      <c r="H44" s="53"/>
      <c r="I44" s="53"/>
    </row>
    <row r="45" spans="1:9" ht="15.6">
      <c r="A45" s="52"/>
      <c r="B45" s="55"/>
      <c r="C45" s="75"/>
      <c r="D45" s="59"/>
      <c r="E45" s="77"/>
      <c r="F45" s="59"/>
      <c r="G45" s="53"/>
      <c r="H45" s="53"/>
      <c r="I45" s="53"/>
    </row>
    <row r="46" spans="1:9" ht="15.6">
      <c r="A46" s="52"/>
      <c r="B46" s="55" t="s">
        <v>27</v>
      </c>
      <c r="C46" s="105">
        <f>C34+C44</f>
        <v>12685.960625182899</v>
      </c>
      <c r="D46" s="59"/>
      <c r="E46" s="68"/>
      <c r="F46" s="69"/>
      <c r="G46" s="53"/>
      <c r="H46" s="53"/>
      <c r="I46" s="78"/>
    </row>
    <row r="47" spans="1:9" ht="15.6">
      <c r="A47" s="54"/>
      <c r="B47" s="54"/>
      <c r="C47" s="54"/>
      <c r="D47" s="78"/>
      <c r="E47" s="53"/>
      <c r="F47" s="74"/>
      <c r="G47" s="53"/>
      <c r="H47" s="53"/>
      <c r="I47" s="53"/>
    </row>
    <row r="48" spans="1:9" ht="15.6">
      <c r="A48" s="79" t="s">
        <v>28</v>
      </c>
      <c r="B48" s="54"/>
      <c r="C48" s="54"/>
      <c r="D48" s="53"/>
      <c r="E48" s="80"/>
      <c r="F48" s="53"/>
      <c r="G48" s="53"/>
      <c r="H48" s="53"/>
      <c r="I48" s="53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109</v>
      </c>
      <c r="C13" s="33" t="s">
        <v>83</v>
      </c>
      <c r="D13" s="34">
        <v>0</v>
      </c>
      <c r="E13" s="34">
        <v>0</v>
      </c>
      <c r="F13" s="34">
        <v>0</v>
      </c>
      <c r="G13" s="34">
        <v>49.430222743522997</v>
      </c>
      <c r="H13" s="34">
        <v>49.430222743522997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49.430222743522997</v>
      </c>
      <c r="H14" s="34">
        <v>49.430222743522997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75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43</v>
      </c>
      <c r="B3" s="96"/>
      <c r="C3" s="11"/>
      <c r="D3" s="12">
        <v>3977.6028904067998</v>
      </c>
      <c r="E3" s="13"/>
      <c r="F3" s="13"/>
      <c r="G3" s="13"/>
      <c r="H3" s="14"/>
    </row>
    <row r="4" spans="1:8">
      <c r="A4" s="101" t="s">
        <v>132</v>
      </c>
      <c r="B4" s="15" t="s">
        <v>133</v>
      </c>
      <c r="C4" s="11"/>
      <c r="D4" s="12">
        <v>3723.9937749240999</v>
      </c>
      <c r="E4" s="13"/>
      <c r="F4" s="13"/>
      <c r="G4" s="13"/>
      <c r="H4" s="14"/>
    </row>
    <row r="5" spans="1:8">
      <c r="A5" s="101"/>
      <c r="B5" s="15" t="s">
        <v>134</v>
      </c>
      <c r="C5" s="10"/>
      <c r="D5" s="12">
        <v>253.60911548273</v>
      </c>
      <c r="E5" s="13"/>
      <c r="F5" s="13"/>
      <c r="G5" s="13"/>
      <c r="H5" s="16"/>
    </row>
    <row r="6" spans="1:8">
      <c r="A6" s="102"/>
      <c r="B6" s="15" t="s">
        <v>135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97" t="s">
        <v>104</v>
      </c>
      <c r="B8" s="98"/>
      <c r="C8" s="101" t="s">
        <v>137</v>
      </c>
      <c r="D8" s="17">
        <v>3977.6028904067998</v>
      </c>
      <c r="E8" s="13">
        <v>0.4</v>
      </c>
      <c r="F8" s="13" t="s">
        <v>138</v>
      </c>
      <c r="G8" s="17">
        <v>9944.007226017</v>
      </c>
      <c r="H8" s="16"/>
    </row>
    <row r="9" spans="1:8">
      <c r="A9" s="103">
        <v>1</v>
      </c>
      <c r="B9" s="15" t="s">
        <v>133</v>
      </c>
      <c r="C9" s="101"/>
      <c r="D9" s="17">
        <v>3723.9937749240999</v>
      </c>
      <c r="E9" s="13"/>
      <c r="F9" s="13"/>
      <c r="G9" s="13"/>
      <c r="H9" s="102" t="s">
        <v>43</v>
      </c>
    </row>
    <row r="10" spans="1:8">
      <c r="A10" s="101"/>
      <c r="B10" s="15" t="s">
        <v>134</v>
      </c>
      <c r="C10" s="101"/>
      <c r="D10" s="17">
        <v>253.60911548273</v>
      </c>
      <c r="E10" s="13"/>
      <c r="F10" s="13"/>
      <c r="G10" s="13"/>
      <c r="H10" s="102"/>
    </row>
    <row r="11" spans="1:8">
      <c r="A11" s="101"/>
      <c r="B11" s="15" t="s">
        <v>135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136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67</v>
      </c>
      <c r="B13" s="96"/>
      <c r="C13" s="10"/>
      <c r="D13" s="12">
        <v>17.349034261646999</v>
      </c>
      <c r="E13" s="13"/>
      <c r="F13" s="13"/>
      <c r="G13" s="13"/>
      <c r="H13" s="16"/>
    </row>
    <row r="14" spans="1:8">
      <c r="A14" s="101" t="s">
        <v>139</v>
      </c>
      <c r="B14" s="15" t="s">
        <v>133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134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135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136</v>
      </c>
      <c r="C17" s="10"/>
      <c r="D17" s="12">
        <v>12.094622496941</v>
      </c>
      <c r="E17" s="13"/>
      <c r="F17" s="13"/>
      <c r="G17" s="13"/>
      <c r="H17" s="16"/>
    </row>
    <row r="18" spans="1:8">
      <c r="A18" s="97" t="s">
        <v>107</v>
      </c>
      <c r="B18" s="98"/>
      <c r="C18" s="101" t="s">
        <v>137</v>
      </c>
      <c r="D18" s="17">
        <v>12.094622496941</v>
      </c>
      <c r="E18" s="13">
        <v>0.4</v>
      </c>
      <c r="F18" s="13" t="s">
        <v>138</v>
      </c>
      <c r="G18" s="17">
        <v>30.236556242351998</v>
      </c>
      <c r="H18" s="16"/>
    </row>
    <row r="19" spans="1:8">
      <c r="A19" s="103">
        <v>1</v>
      </c>
      <c r="B19" s="15" t="s">
        <v>133</v>
      </c>
      <c r="C19" s="101"/>
      <c r="D19" s="17">
        <v>0</v>
      </c>
      <c r="E19" s="13"/>
      <c r="F19" s="13"/>
      <c r="G19" s="13"/>
      <c r="H19" s="102" t="s">
        <v>43</v>
      </c>
    </row>
    <row r="20" spans="1:8">
      <c r="A20" s="101"/>
      <c r="B20" s="15" t="s">
        <v>134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135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136</v>
      </c>
      <c r="C22" s="101"/>
      <c r="D22" s="17">
        <v>12.094622496941</v>
      </c>
      <c r="E22" s="13"/>
      <c r="F22" s="13"/>
      <c r="G22" s="13"/>
      <c r="H22" s="102"/>
    </row>
    <row r="23" spans="1:8">
      <c r="A23" s="101" t="s">
        <v>140</v>
      </c>
      <c r="B23" s="15" t="s">
        <v>133</v>
      </c>
      <c r="C23" s="10"/>
      <c r="D23" s="12">
        <v>0</v>
      </c>
      <c r="E23" s="13"/>
      <c r="F23" s="13"/>
      <c r="G23" s="13"/>
      <c r="H23" s="16"/>
    </row>
    <row r="24" spans="1:8">
      <c r="A24" s="101"/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136</v>
      </c>
      <c r="C26" s="10"/>
      <c r="D26" s="12">
        <v>17.349034261646999</v>
      </c>
      <c r="E26" s="13"/>
      <c r="F26" s="13"/>
      <c r="G26" s="13"/>
      <c r="H26" s="16"/>
    </row>
    <row r="27" spans="1:8">
      <c r="A27" s="97" t="s">
        <v>116</v>
      </c>
      <c r="B27" s="98"/>
      <c r="C27" s="101" t="s">
        <v>141</v>
      </c>
      <c r="D27" s="17">
        <v>5.2544117647058997</v>
      </c>
      <c r="E27" s="13">
        <v>0.09</v>
      </c>
      <c r="F27" s="13" t="s">
        <v>138</v>
      </c>
      <c r="G27" s="17">
        <v>58.382352941176002</v>
      </c>
      <c r="H27" s="16"/>
    </row>
    <row r="28" spans="1:8">
      <c r="A28" s="103">
        <v>1</v>
      </c>
      <c r="B28" s="15" t="s">
        <v>133</v>
      </c>
      <c r="C28" s="101"/>
      <c r="D28" s="17">
        <v>0</v>
      </c>
      <c r="E28" s="13"/>
      <c r="F28" s="13"/>
      <c r="G28" s="13"/>
      <c r="H28" s="102" t="s">
        <v>142</v>
      </c>
    </row>
    <row r="29" spans="1:8">
      <c r="A29" s="101"/>
      <c r="B29" s="15" t="s">
        <v>134</v>
      </c>
      <c r="C29" s="101"/>
      <c r="D29" s="17">
        <v>0</v>
      </c>
      <c r="E29" s="13"/>
      <c r="F29" s="13"/>
      <c r="G29" s="13"/>
      <c r="H29" s="102"/>
    </row>
    <row r="30" spans="1:8">
      <c r="A30" s="101"/>
      <c r="B30" s="15" t="s">
        <v>135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136</v>
      </c>
      <c r="C31" s="101"/>
      <c r="D31" s="17">
        <v>5.2544117647058997</v>
      </c>
      <c r="E31" s="13"/>
      <c r="F31" s="13"/>
      <c r="G31" s="13"/>
      <c r="H31" s="102"/>
    </row>
    <row r="32" spans="1:8" ht="24.6">
      <c r="A32" s="99" t="s">
        <v>83</v>
      </c>
      <c r="B32" s="96"/>
      <c r="C32" s="10"/>
      <c r="D32" s="12">
        <v>278.70132294234998</v>
      </c>
      <c r="E32" s="13"/>
      <c r="F32" s="13"/>
      <c r="G32" s="13"/>
      <c r="H32" s="16"/>
    </row>
    <row r="33" spans="1:8">
      <c r="A33" s="101" t="s">
        <v>143</v>
      </c>
      <c r="B33" s="15" t="s">
        <v>133</v>
      </c>
      <c r="C33" s="10"/>
      <c r="D33" s="12">
        <v>0</v>
      </c>
      <c r="E33" s="13"/>
      <c r="F33" s="13"/>
      <c r="G33" s="13"/>
      <c r="H33" s="16"/>
    </row>
    <row r="34" spans="1:8">
      <c r="A34" s="101"/>
      <c r="B34" s="15" t="s">
        <v>134</v>
      </c>
      <c r="C34" s="10"/>
      <c r="D34" s="12">
        <v>0</v>
      </c>
      <c r="E34" s="13"/>
      <c r="F34" s="13"/>
      <c r="G34" s="13"/>
      <c r="H34" s="16"/>
    </row>
    <row r="35" spans="1:8">
      <c r="A35" s="101"/>
      <c r="B35" s="15" t="s">
        <v>135</v>
      </c>
      <c r="C35" s="10"/>
      <c r="D35" s="12">
        <v>0</v>
      </c>
      <c r="E35" s="13"/>
      <c r="F35" s="13"/>
      <c r="G35" s="13"/>
      <c r="H35" s="16"/>
    </row>
    <row r="36" spans="1:8">
      <c r="A36" s="101"/>
      <c r="B36" s="15" t="s">
        <v>136</v>
      </c>
      <c r="C36" s="10"/>
      <c r="D36" s="12">
        <v>229.27110019881999</v>
      </c>
      <c r="E36" s="13"/>
      <c r="F36" s="13"/>
      <c r="G36" s="13"/>
      <c r="H36" s="16"/>
    </row>
    <row r="37" spans="1:8">
      <c r="A37" s="97" t="s">
        <v>83</v>
      </c>
      <c r="B37" s="98"/>
      <c r="C37" s="101" t="s">
        <v>137</v>
      </c>
      <c r="D37" s="17">
        <v>229.27110019881999</v>
      </c>
      <c r="E37" s="13">
        <v>0.4</v>
      </c>
      <c r="F37" s="13" t="s">
        <v>138</v>
      </c>
      <c r="G37" s="17">
        <v>573.17775049705995</v>
      </c>
      <c r="H37" s="16"/>
    </row>
    <row r="38" spans="1:8">
      <c r="A38" s="103">
        <v>1</v>
      </c>
      <c r="B38" s="15" t="s">
        <v>133</v>
      </c>
      <c r="C38" s="101"/>
      <c r="D38" s="17">
        <v>0</v>
      </c>
      <c r="E38" s="13"/>
      <c r="F38" s="13"/>
      <c r="G38" s="13"/>
      <c r="H38" s="102" t="s">
        <v>43</v>
      </c>
    </row>
    <row r="39" spans="1:8">
      <c r="A39" s="101"/>
      <c r="B39" s="15" t="s">
        <v>134</v>
      </c>
      <c r="C39" s="101"/>
      <c r="D39" s="17">
        <v>0</v>
      </c>
      <c r="E39" s="13"/>
      <c r="F39" s="13"/>
      <c r="G39" s="13"/>
      <c r="H39" s="102"/>
    </row>
    <row r="40" spans="1:8">
      <c r="A40" s="101"/>
      <c r="B40" s="15" t="s">
        <v>135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136</v>
      </c>
      <c r="C41" s="101"/>
      <c r="D41" s="17">
        <v>229.27110019881999</v>
      </c>
      <c r="E41" s="13"/>
      <c r="F41" s="13"/>
      <c r="G41" s="13"/>
      <c r="H41" s="102"/>
    </row>
    <row r="42" spans="1:8">
      <c r="A42" s="101" t="s">
        <v>144</v>
      </c>
      <c r="B42" s="15" t="s">
        <v>133</v>
      </c>
      <c r="C42" s="10"/>
      <c r="D42" s="12">
        <v>0</v>
      </c>
      <c r="E42" s="13"/>
      <c r="F42" s="13"/>
      <c r="G42" s="13"/>
      <c r="H42" s="16"/>
    </row>
    <row r="43" spans="1:8">
      <c r="A43" s="101"/>
      <c r="B43" s="15" t="s">
        <v>134</v>
      </c>
      <c r="C43" s="10"/>
      <c r="D43" s="12">
        <v>0</v>
      </c>
      <c r="E43" s="13"/>
      <c r="F43" s="13"/>
      <c r="G43" s="13"/>
      <c r="H43" s="16"/>
    </row>
    <row r="44" spans="1:8">
      <c r="A44" s="101"/>
      <c r="B44" s="15" t="s">
        <v>135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136</v>
      </c>
      <c r="C45" s="10"/>
      <c r="D45" s="12">
        <v>278.70132294234998</v>
      </c>
      <c r="E45" s="13"/>
      <c r="F45" s="13"/>
      <c r="G45" s="13"/>
      <c r="H45" s="16"/>
    </row>
    <row r="46" spans="1:8">
      <c r="A46" s="97" t="s">
        <v>83</v>
      </c>
      <c r="B46" s="98"/>
      <c r="C46" s="101" t="s">
        <v>145</v>
      </c>
      <c r="D46" s="17">
        <v>49.430222743522997</v>
      </c>
      <c r="E46" s="13">
        <v>5.0000000000000001E-4</v>
      </c>
      <c r="F46" s="13" t="s">
        <v>146</v>
      </c>
      <c r="G46" s="17">
        <v>98860.445487044999</v>
      </c>
      <c r="H46" s="16"/>
    </row>
    <row r="47" spans="1:8">
      <c r="A47" s="103">
        <v>1</v>
      </c>
      <c r="B47" s="15" t="s">
        <v>133</v>
      </c>
      <c r="C47" s="101"/>
      <c r="D47" s="17">
        <v>0</v>
      </c>
      <c r="E47" s="13"/>
      <c r="F47" s="13"/>
      <c r="G47" s="13"/>
      <c r="H47" s="102" t="s">
        <v>147</v>
      </c>
    </row>
    <row r="48" spans="1:8">
      <c r="A48" s="101"/>
      <c r="B48" s="15" t="s">
        <v>134</v>
      </c>
      <c r="C48" s="101"/>
      <c r="D48" s="17">
        <v>0</v>
      </c>
      <c r="E48" s="13"/>
      <c r="F48" s="13"/>
      <c r="G48" s="13"/>
      <c r="H48" s="102"/>
    </row>
    <row r="49" spans="1:8">
      <c r="A49" s="101"/>
      <c r="B49" s="15" t="s">
        <v>135</v>
      </c>
      <c r="C49" s="101"/>
      <c r="D49" s="17">
        <v>0</v>
      </c>
      <c r="E49" s="13"/>
      <c r="F49" s="13"/>
      <c r="G49" s="13"/>
      <c r="H49" s="102"/>
    </row>
    <row r="50" spans="1:8">
      <c r="A50" s="101"/>
      <c r="B50" s="15" t="s">
        <v>136</v>
      </c>
      <c r="C50" s="101"/>
      <c r="D50" s="17">
        <v>49.430222743522997</v>
      </c>
      <c r="E50" s="13"/>
      <c r="F50" s="13"/>
      <c r="G50" s="13"/>
      <c r="H50" s="102"/>
    </row>
    <row r="51" spans="1:8" ht="24.6">
      <c r="A51" s="99" t="s">
        <v>111</v>
      </c>
      <c r="B51" s="96"/>
      <c r="C51" s="10"/>
      <c r="D51" s="12">
        <v>3776.1882352941002</v>
      </c>
      <c r="E51" s="13"/>
      <c r="F51" s="13"/>
      <c r="G51" s="13"/>
      <c r="H51" s="16"/>
    </row>
    <row r="52" spans="1:8">
      <c r="A52" s="101" t="s">
        <v>148</v>
      </c>
      <c r="B52" s="15" t="s">
        <v>133</v>
      </c>
      <c r="C52" s="10"/>
      <c r="D52" s="12">
        <v>3543.6705882352999</v>
      </c>
      <c r="E52" s="13"/>
      <c r="F52" s="13"/>
      <c r="G52" s="13"/>
      <c r="H52" s="16"/>
    </row>
    <row r="53" spans="1:8">
      <c r="A53" s="101"/>
      <c r="B53" s="15" t="s">
        <v>134</v>
      </c>
      <c r="C53" s="10"/>
      <c r="D53" s="12">
        <v>232.51764705881999</v>
      </c>
      <c r="E53" s="13"/>
      <c r="F53" s="13"/>
      <c r="G53" s="13"/>
      <c r="H53" s="16"/>
    </row>
    <row r="54" spans="1:8">
      <c r="A54" s="101"/>
      <c r="B54" s="15" t="s">
        <v>135</v>
      </c>
      <c r="C54" s="10"/>
      <c r="D54" s="12">
        <v>0</v>
      </c>
      <c r="E54" s="13"/>
      <c r="F54" s="13"/>
      <c r="G54" s="13"/>
      <c r="H54" s="16"/>
    </row>
    <row r="55" spans="1:8">
      <c r="A55" s="101"/>
      <c r="B55" s="15" t="s">
        <v>136</v>
      </c>
      <c r="C55" s="10"/>
      <c r="D55" s="12">
        <v>0</v>
      </c>
      <c r="E55" s="13"/>
      <c r="F55" s="13"/>
      <c r="G55" s="13"/>
      <c r="H55" s="16"/>
    </row>
    <row r="56" spans="1:8">
      <c r="A56" s="97" t="s">
        <v>113</v>
      </c>
      <c r="B56" s="98"/>
      <c r="C56" s="101" t="s">
        <v>141</v>
      </c>
      <c r="D56" s="17">
        <v>3776.1882352941002</v>
      </c>
      <c r="E56" s="13">
        <v>0.09</v>
      </c>
      <c r="F56" s="13" t="s">
        <v>138</v>
      </c>
      <c r="G56" s="17">
        <v>41957.647058823997</v>
      </c>
      <c r="H56" s="16"/>
    </row>
    <row r="57" spans="1:8">
      <c r="A57" s="103">
        <v>1</v>
      </c>
      <c r="B57" s="15" t="s">
        <v>133</v>
      </c>
      <c r="C57" s="101"/>
      <c r="D57" s="17">
        <v>3543.6705882352999</v>
      </c>
      <c r="E57" s="13"/>
      <c r="F57" s="13"/>
      <c r="G57" s="13"/>
      <c r="H57" s="102" t="s">
        <v>142</v>
      </c>
    </row>
    <row r="58" spans="1:8">
      <c r="A58" s="101"/>
      <c r="B58" s="15" t="s">
        <v>134</v>
      </c>
      <c r="C58" s="101"/>
      <c r="D58" s="17">
        <v>232.51764705881999</v>
      </c>
      <c r="E58" s="13"/>
      <c r="F58" s="13"/>
      <c r="G58" s="13"/>
      <c r="H58" s="102"/>
    </row>
    <row r="59" spans="1:8">
      <c r="A59" s="101"/>
      <c r="B59" s="15" t="s">
        <v>135</v>
      </c>
      <c r="C59" s="101"/>
      <c r="D59" s="17">
        <v>0</v>
      </c>
      <c r="E59" s="13"/>
      <c r="F59" s="13"/>
      <c r="G59" s="13"/>
      <c r="H59" s="102"/>
    </row>
    <row r="60" spans="1:8">
      <c r="A60" s="101"/>
      <c r="B60" s="15" t="s">
        <v>136</v>
      </c>
      <c r="C60" s="101"/>
      <c r="D60" s="17">
        <v>0</v>
      </c>
      <c r="E60" s="13"/>
      <c r="F60" s="13"/>
      <c r="G60" s="13"/>
      <c r="H60" s="102"/>
    </row>
    <row r="61" spans="1:8" ht="24.6">
      <c r="A61" s="99" t="s">
        <v>118</v>
      </c>
      <c r="B61" s="96"/>
      <c r="C61" s="10"/>
      <c r="D61" s="12">
        <v>354.88433918467001</v>
      </c>
      <c r="E61" s="13"/>
      <c r="F61" s="13"/>
      <c r="G61" s="13"/>
      <c r="H61" s="16"/>
    </row>
    <row r="62" spans="1:8">
      <c r="A62" s="101" t="s">
        <v>149</v>
      </c>
      <c r="B62" s="15" t="s">
        <v>133</v>
      </c>
      <c r="C62" s="10"/>
      <c r="D62" s="12">
        <v>0</v>
      </c>
      <c r="E62" s="13"/>
      <c r="F62" s="13"/>
      <c r="G62" s="13"/>
      <c r="H62" s="16"/>
    </row>
    <row r="63" spans="1:8">
      <c r="A63" s="101"/>
      <c r="B63" s="15" t="s">
        <v>134</v>
      </c>
      <c r="C63" s="10"/>
      <c r="D63" s="12">
        <v>0</v>
      </c>
      <c r="E63" s="13"/>
      <c r="F63" s="13"/>
      <c r="G63" s="13"/>
      <c r="H63" s="16"/>
    </row>
    <row r="64" spans="1:8">
      <c r="A64" s="101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101"/>
      <c r="B65" s="15" t="s">
        <v>136</v>
      </c>
      <c r="C65" s="10"/>
      <c r="D65" s="12">
        <v>354.88433918467001</v>
      </c>
      <c r="E65" s="13"/>
      <c r="F65" s="13"/>
      <c r="G65" s="13"/>
      <c r="H65" s="16"/>
    </row>
    <row r="66" spans="1:8">
      <c r="A66" s="97" t="s">
        <v>118</v>
      </c>
      <c r="B66" s="98"/>
      <c r="C66" s="101" t="s">
        <v>141</v>
      </c>
      <c r="D66" s="17">
        <v>354.88433918467001</v>
      </c>
      <c r="E66" s="13">
        <v>0.09</v>
      </c>
      <c r="F66" s="13" t="s">
        <v>138</v>
      </c>
      <c r="G66" s="17">
        <v>3943.1593242741001</v>
      </c>
      <c r="H66" s="16"/>
    </row>
    <row r="67" spans="1:8">
      <c r="A67" s="103">
        <v>1</v>
      </c>
      <c r="B67" s="15" t="s">
        <v>133</v>
      </c>
      <c r="C67" s="101"/>
      <c r="D67" s="17">
        <v>0</v>
      </c>
      <c r="E67" s="13"/>
      <c r="F67" s="13"/>
      <c r="G67" s="13"/>
      <c r="H67" s="102" t="s">
        <v>142</v>
      </c>
    </row>
    <row r="68" spans="1:8">
      <c r="A68" s="101"/>
      <c r="B68" s="15" t="s">
        <v>134</v>
      </c>
      <c r="C68" s="101"/>
      <c r="D68" s="17">
        <v>0</v>
      </c>
      <c r="E68" s="13"/>
      <c r="F68" s="13"/>
      <c r="G68" s="13"/>
      <c r="H68" s="102"/>
    </row>
    <row r="69" spans="1:8">
      <c r="A69" s="101"/>
      <c r="B69" s="15" t="s">
        <v>135</v>
      </c>
      <c r="C69" s="101"/>
      <c r="D69" s="17">
        <v>0</v>
      </c>
      <c r="E69" s="13"/>
      <c r="F69" s="13"/>
      <c r="G69" s="13"/>
      <c r="H69" s="102"/>
    </row>
    <row r="70" spans="1:8">
      <c r="A70" s="101"/>
      <c r="B70" s="15" t="s">
        <v>136</v>
      </c>
      <c r="C70" s="101"/>
      <c r="D70" s="17">
        <v>354.88433918467001</v>
      </c>
      <c r="E70" s="13"/>
      <c r="F70" s="13"/>
      <c r="G70" s="13"/>
      <c r="H70" s="102"/>
    </row>
    <row r="71" spans="1:8" ht="24.6">
      <c r="A71" s="99" t="s">
        <v>120</v>
      </c>
      <c r="B71" s="96"/>
      <c r="C71" s="10"/>
      <c r="D71" s="12">
        <v>0</v>
      </c>
      <c r="E71" s="13"/>
      <c r="F71" s="13"/>
      <c r="G71" s="13"/>
      <c r="H71" s="16"/>
    </row>
    <row r="72" spans="1:8">
      <c r="A72" s="101" t="s">
        <v>150</v>
      </c>
      <c r="B72" s="15" t="s">
        <v>133</v>
      </c>
      <c r="C72" s="10"/>
      <c r="D72" s="12">
        <v>0</v>
      </c>
      <c r="E72" s="13"/>
      <c r="F72" s="13"/>
      <c r="G72" s="13"/>
      <c r="H72" s="16"/>
    </row>
    <row r="73" spans="1:8">
      <c r="A73" s="101"/>
      <c r="B73" s="15" t="s">
        <v>134</v>
      </c>
      <c r="C73" s="10"/>
      <c r="D73" s="12">
        <v>0</v>
      </c>
      <c r="E73" s="13"/>
      <c r="F73" s="13"/>
      <c r="G73" s="13"/>
      <c r="H73" s="16"/>
    </row>
    <row r="74" spans="1:8">
      <c r="A74" s="101"/>
      <c r="B74" s="15" t="s">
        <v>135</v>
      </c>
      <c r="C74" s="10"/>
      <c r="D74" s="12">
        <v>0</v>
      </c>
      <c r="E74" s="13"/>
      <c r="F74" s="13"/>
      <c r="G74" s="13"/>
      <c r="H74" s="16"/>
    </row>
    <row r="75" spans="1:8">
      <c r="A75" s="101"/>
      <c r="B75" s="15" t="s">
        <v>136</v>
      </c>
      <c r="C75" s="10"/>
      <c r="D75" s="12">
        <v>0</v>
      </c>
      <c r="E75" s="13"/>
      <c r="F75" s="13"/>
      <c r="G75" s="13"/>
      <c r="H75" s="16"/>
    </row>
    <row r="76" spans="1:8">
      <c r="A76" s="97" t="s">
        <v>122</v>
      </c>
      <c r="B76" s="98"/>
      <c r="C76" s="101" t="s">
        <v>145</v>
      </c>
      <c r="D76" s="17">
        <v>0</v>
      </c>
      <c r="E76" s="13">
        <v>5.0000000000000001E-4</v>
      </c>
      <c r="F76" s="13" t="s">
        <v>146</v>
      </c>
      <c r="G76" s="17">
        <v>0</v>
      </c>
      <c r="H76" s="16"/>
    </row>
    <row r="77" spans="1:8">
      <c r="A77" s="103">
        <v>1</v>
      </c>
      <c r="B77" s="15" t="s">
        <v>133</v>
      </c>
      <c r="C77" s="101"/>
      <c r="D77" s="17">
        <v>0</v>
      </c>
      <c r="E77" s="13"/>
      <c r="F77" s="13"/>
      <c r="G77" s="13"/>
      <c r="H77" s="102" t="s">
        <v>147</v>
      </c>
    </row>
    <row r="78" spans="1:8">
      <c r="A78" s="101"/>
      <c r="B78" s="15" t="s">
        <v>134</v>
      </c>
      <c r="C78" s="101"/>
      <c r="D78" s="17">
        <v>0</v>
      </c>
      <c r="E78" s="13"/>
      <c r="F78" s="13"/>
      <c r="G78" s="13"/>
      <c r="H78" s="102"/>
    </row>
    <row r="79" spans="1:8">
      <c r="A79" s="101"/>
      <c r="B79" s="15" t="s">
        <v>135</v>
      </c>
      <c r="C79" s="101"/>
      <c r="D79" s="17">
        <v>0</v>
      </c>
      <c r="E79" s="13"/>
      <c r="F79" s="13"/>
      <c r="G79" s="13"/>
      <c r="H79" s="102"/>
    </row>
    <row r="80" spans="1:8">
      <c r="A80" s="101"/>
      <c r="B80" s="15" t="s">
        <v>136</v>
      </c>
      <c r="C80" s="101"/>
      <c r="D80" s="17">
        <v>0</v>
      </c>
      <c r="E80" s="13"/>
      <c r="F80" s="13"/>
      <c r="G80" s="13"/>
      <c r="H80" s="102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100" t="s">
        <v>151</v>
      </c>
      <c r="B83" s="100"/>
      <c r="C83" s="100"/>
      <c r="D83" s="100"/>
      <c r="E83" s="100"/>
      <c r="F83" s="100"/>
      <c r="G83" s="100"/>
      <c r="H83" s="100"/>
    </row>
    <row r="84" spans="1:8">
      <c r="A84" s="100" t="s">
        <v>152</v>
      </c>
      <c r="B84" s="100"/>
      <c r="C84" s="100"/>
      <c r="D84" s="100"/>
      <c r="E84" s="100"/>
      <c r="F84" s="100"/>
      <c r="G84" s="100"/>
      <c r="H84" s="100"/>
    </row>
  </sheetData>
  <mergeCells count="48">
    <mergeCell ref="C56:C60"/>
    <mergeCell ref="C66:C70"/>
    <mergeCell ref="C76:C80"/>
    <mergeCell ref="H9:H12"/>
    <mergeCell ref="H19:H22"/>
    <mergeCell ref="H28:H31"/>
    <mergeCell ref="H38:H41"/>
    <mergeCell ref="H47:H50"/>
    <mergeCell ref="H57:H60"/>
    <mergeCell ref="H67:H70"/>
    <mergeCell ref="H77:H80"/>
    <mergeCell ref="C8:C12"/>
    <mergeCell ref="C18:C22"/>
    <mergeCell ref="C27:C31"/>
    <mergeCell ref="C37:C41"/>
    <mergeCell ref="C46:C50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153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customHeight="1">
      <c r="A4" s="3" t="s">
        <v>162</v>
      </c>
      <c r="B4" s="4" t="s">
        <v>138</v>
      </c>
      <c r="C4" s="5">
        <v>0.57437499999999997</v>
      </c>
      <c r="D4" s="5">
        <v>5103.9171675885</v>
      </c>
      <c r="E4" s="4">
        <v>6</v>
      </c>
      <c r="F4" s="3" t="s">
        <v>162</v>
      </c>
      <c r="G4" s="5">
        <v>2931.5624231336001</v>
      </c>
      <c r="H4" s="6" t="s">
        <v>163</v>
      </c>
    </row>
    <row r="5" spans="1:8" ht="39" hidden="1" customHeight="1">
      <c r="A5" s="3" t="s">
        <v>164</v>
      </c>
      <c r="B5" s="4" t="s">
        <v>138</v>
      </c>
      <c r="C5" s="5">
        <v>0.16750000000000001</v>
      </c>
      <c r="D5" s="5">
        <v>818.22700652441995</v>
      </c>
      <c r="E5" s="4">
        <v>6</v>
      </c>
      <c r="F5" s="3" t="s">
        <v>164</v>
      </c>
      <c r="G5" s="5">
        <v>137.05302359283999</v>
      </c>
      <c r="H5" s="6"/>
    </row>
    <row r="6" spans="1:8" ht="39" hidden="1" customHeight="1">
      <c r="A6" s="3" t="s">
        <v>165</v>
      </c>
      <c r="B6" s="4" t="s">
        <v>138</v>
      </c>
      <c r="C6" s="5">
        <v>0.45794117647059002</v>
      </c>
      <c r="D6" s="5">
        <v>1662.7573397988001</v>
      </c>
      <c r="E6" s="4">
        <v>0.4</v>
      </c>
      <c r="F6" s="3" t="s">
        <v>165</v>
      </c>
      <c r="G6" s="5">
        <v>761.44505237256999</v>
      </c>
      <c r="H6" s="6"/>
    </row>
    <row r="7" spans="1:8" ht="39" hidden="1" customHeight="1">
      <c r="A7" s="3" t="s">
        <v>166</v>
      </c>
      <c r="B7" s="4" t="s">
        <v>138</v>
      </c>
      <c r="C7" s="5">
        <v>2.6470588235293999E-2</v>
      </c>
      <c r="D7" s="5">
        <v>1363.9187907776</v>
      </c>
      <c r="E7" s="4">
        <v>0.4</v>
      </c>
      <c r="F7" s="3" t="s">
        <v>166</v>
      </c>
      <c r="G7" s="5">
        <v>36.103732697053999</v>
      </c>
      <c r="H7" s="6"/>
    </row>
    <row r="8" spans="1:8" ht="39" hidden="1" customHeight="1">
      <c r="A8" s="3" t="s">
        <v>167</v>
      </c>
      <c r="B8" s="4" t="s">
        <v>138</v>
      </c>
      <c r="C8" s="5">
        <v>0.39970588235294002</v>
      </c>
      <c r="D8" s="5">
        <v>1049.6719013825</v>
      </c>
      <c r="E8" s="4">
        <v>0.4</v>
      </c>
      <c r="F8" s="3" t="s">
        <v>167</v>
      </c>
      <c r="G8" s="5">
        <v>419.56003352317998</v>
      </c>
      <c r="H8" s="6"/>
    </row>
    <row r="9" spans="1:8" ht="39" customHeight="1">
      <c r="A9" s="3" t="s">
        <v>168</v>
      </c>
      <c r="B9" s="4" t="s">
        <v>138</v>
      </c>
      <c r="C9" s="5">
        <v>0.09</v>
      </c>
      <c r="D9" s="5">
        <v>6808.6826035618997</v>
      </c>
      <c r="E9" s="4">
        <v>6</v>
      </c>
      <c r="F9" s="3" t="s">
        <v>168</v>
      </c>
      <c r="G9" s="5">
        <v>612.78143432057004</v>
      </c>
      <c r="H9" s="6" t="s">
        <v>169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1" zoomScale="90" zoomScaleNormal="90" workbookViewId="0">
      <selection activeCell="C18" sqref="C18:C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31</v>
      </c>
      <c r="C18" s="94" t="s">
        <v>32</v>
      </c>
      <c r="D18" s="91" t="s">
        <v>33</v>
      </c>
      <c r="E18" s="92"/>
      <c r="F18" s="92"/>
      <c r="G18" s="92"/>
      <c r="H18" s="93"/>
    </row>
    <row r="19" spans="1:8" ht="85.2" customHeight="1">
      <c r="A19" s="94"/>
      <c r="B19" s="94"/>
      <c r="C19" s="94"/>
      <c r="D19" s="30" t="s">
        <v>34</v>
      </c>
      <c r="E19" s="30" t="s">
        <v>35</v>
      </c>
      <c r="F19" s="30" t="s">
        <v>36</v>
      </c>
      <c r="G19" s="30" t="s">
        <v>37</v>
      </c>
      <c r="H19" s="30" t="s">
        <v>38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 ht="16.95" customHeight="1">
      <c r="A21" s="41"/>
      <c r="B21" s="35"/>
      <c r="C21" s="42" t="s">
        <v>39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 ht="16.95" customHeight="1">
      <c r="A23" s="30"/>
      <c r="B23" s="35"/>
      <c r="C23" s="42" t="s">
        <v>40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 ht="16.95" customHeight="1">
      <c r="A24" s="30"/>
      <c r="B24" s="35"/>
      <c r="C24" s="46" t="s">
        <v>41</v>
      </c>
      <c r="D24" s="43"/>
      <c r="E24" s="43"/>
      <c r="F24" s="43"/>
      <c r="G24" s="43"/>
      <c r="H24" s="43"/>
    </row>
    <row r="25" spans="1:8" s="37" customFormat="1" ht="31.2">
      <c r="A25" s="30">
        <v>1</v>
      </c>
      <c r="B25" s="30" t="s">
        <v>42</v>
      </c>
      <c r="C25" s="44" t="s">
        <v>43</v>
      </c>
      <c r="D25" s="43">
        <v>3723.9937749240999</v>
      </c>
      <c r="E25" s="43">
        <v>253.60911548273</v>
      </c>
      <c r="F25" s="43">
        <v>0</v>
      </c>
      <c r="G25" s="43">
        <v>0</v>
      </c>
      <c r="H25" s="43">
        <v>3977.6028904067998</v>
      </c>
    </row>
    <row r="26" spans="1:8">
      <c r="A26" s="30">
        <v>2</v>
      </c>
      <c r="B26" s="30" t="s">
        <v>44</v>
      </c>
      <c r="C26" s="44" t="s">
        <v>45</v>
      </c>
      <c r="D26" s="43">
        <v>3543.6705882352999</v>
      </c>
      <c r="E26" s="43">
        <v>232.51764705881999</v>
      </c>
      <c r="F26" s="43">
        <v>0</v>
      </c>
      <c r="G26" s="43">
        <v>0</v>
      </c>
      <c r="H26" s="43">
        <v>3776.1882352941002</v>
      </c>
    </row>
    <row r="27" spans="1:8" ht="16.95" customHeight="1">
      <c r="A27" s="30"/>
      <c r="B27" s="35"/>
      <c r="C27" s="35" t="s">
        <v>46</v>
      </c>
      <c r="D27" s="43">
        <v>7267.6643631593997</v>
      </c>
      <c r="E27" s="43">
        <v>486.12676254155002</v>
      </c>
      <c r="F27" s="43">
        <v>0</v>
      </c>
      <c r="G27" s="43">
        <v>0</v>
      </c>
      <c r="H27" s="43">
        <v>7753.7911257009</v>
      </c>
    </row>
    <row r="28" spans="1:8" ht="16.95" customHeight="1">
      <c r="A28" s="30"/>
      <c r="B28" s="35"/>
      <c r="C28" s="46" t="s">
        <v>47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 ht="16.95" customHeight="1">
      <c r="A30" s="30"/>
      <c r="B30" s="35"/>
      <c r="C30" s="35" t="s">
        <v>48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 ht="16.95" customHeight="1">
      <c r="A31" s="41"/>
      <c r="B31" s="35"/>
      <c r="C31" s="42" t="s">
        <v>49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 ht="16.95" customHeight="1">
      <c r="A33" s="30"/>
      <c r="B33" s="35"/>
      <c r="C33" s="42" t="s">
        <v>50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 ht="16.95" customHeight="1">
      <c r="A34" s="30"/>
      <c r="B34" s="35"/>
      <c r="C34" s="46" t="s">
        <v>51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 ht="16.95" customHeight="1">
      <c r="A36" s="30"/>
      <c r="B36" s="35"/>
      <c r="C36" s="35" t="s">
        <v>52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4.200000000000003" customHeight="1">
      <c r="A37" s="30"/>
      <c r="B37" s="35"/>
      <c r="C37" s="46" t="s">
        <v>53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 ht="16.95" customHeight="1">
      <c r="A39" s="30"/>
      <c r="B39" s="35"/>
      <c r="C39" s="35" t="s">
        <v>54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 ht="16.95" customHeight="1">
      <c r="A40" s="30"/>
      <c r="B40" s="35"/>
      <c r="C40" s="46" t="s">
        <v>55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 ht="16.95" customHeight="1">
      <c r="A42" s="30"/>
      <c r="B42" s="35"/>
      <c r="C42" s="35" t="s">
        <v>56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 ht="16.95" customHeight="1">
      <c r="A43" s="30"/>
      <c r="B43" s="35"/>
      <c r="C43" s="35" t="s">
        <v>57</v>
      </c>
      <c r="D43" s="43">
        <v>7267.6643631593997</v>
      </c>
      <c r="E43" s="43">
        <v>486.12676254155002</v>
      </c>
      <c r="F43" s="43">
        <v>0</v>
      </c>
      <c r="G43" s="43">
        <v>0</v>
      </c>
      <c r="H43" s="43">
        <v>7753.7911257009</v>
      </c>
    </row>
    <row r="44" spans="1:8" ht="16.95" customHeight="1">
      <c r="A44" s="30"/>
      <c r="B44" s="35"/>
      <c r="C44" s="46" t="s">
        <v>58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59</v>
      </c>
      <c r="C45" s="44" t="s">
        <v>60</v>
      </c>
      <c r="D45" s="43">
        <v>74.479875498480993</v>
      </c>
      <c r="E45" s="43">
        <v>5.0721823096545</v>
      </c>
      <c r="F45" s="43">
        <v>0</v>
      </c>
      <c r="G45" s="43">
        <v>0</v>
      </c>
      <c r="H45" s="43">
        <v>79.552057808135999</v>
      </c>
    </row>
    <row r="46" spans="1:8" ht="31.2">
      <c r="A46" s="30">
        <v>4</v>
      </c>
      <c r="B46" s="30" t="s">
        <v>59</v>
      </c>
      <c r="C46" s="44" t="s">
        <v>61</v>
      </c>
      <c r="D46" s="43">
        <v>70.873411764706006</v>
      </c>
      <c r="E46" s="43">
        <v>4.6503529411765001</v>
      </c>
      <c r="F46" s="43">
        <v>0</v>
      </c>
      <c r="G46" s="43">
        <v>0</v>
      </c>
      <c r="H46" s="43">
        <v>75.523764705882002</v>
      </c>
    </row>
    <row r="47" spans="1:8" ht="31.2">
      <c r="A47" s="30">
        <v>5</v>
      </c>
      <c r="B47" s="30" t="s">
        <v>59</v>
      </c>
      <c r="C47" s="44" t="s">
        <v>62</v>
      </c>
      <c r="D47" s="43">
        <v>2.9488636363635998</v>
      </c>
      <c r="E47" s="43">
        <v>0</v>
      </c>
      <c r="F47" s="43">
        <v>0</v>
      </c>
      <c r="G47" s="43">
        <v>0</v>
      </c>
      <c r="H47" s="43">
        <v>2.9488636363635998</v>
      </c>
    </row>
    <row r="48" spans="1:8" ht="16.95" customHeight="1">
      <c r="A48" s="30"/>
      <c r="B48" s="35"/>
      <c r="C48" s="35" t="s">
        <v>63</v>
      </c>
      <c r="D48" s="43">
        <v>148.30215089955001</v>
      </c>
      <c r="E48" s="43">
        <v>9.7225352508309992</v>
      </c>
      <c r="F48" s="43">
        <v>0</v>
      </c>
      <c r="G48" s="43">
        <v>0</v>
      </c>
      <c r="H48" s="43">
        <v>158.02468615038001</v>
      </c>
    </row>
    <row r="49" spans="1:8" ht="16.95" customHeight="1">
      <c r="A49" s="30"/>
      <c r="B49" s="35"/>
      <c r="C49" s="35" t="s">
        <v>64</v>
      </c>
      <c r="D49" s="43">
        <v>7415.9665140589004</v>
      </c>
      <c r="E49" s="43">
        <v>495.84929779238001</v>
      </c>
      <c r="F49" s="43">
        <v>0</v>
      </c>
      <c r="G49" s="43">
        <v>0</v>
      </c>
      <c r="H49" s="43">
        <v>7911.8158118513002</v>
      </c>
    </row>
    <row r="50" spans="1:8" ht="16.95" customHeight="1">
      <c r="A50" s="30"/>
      <c r="B50" s="35"/>
      <c r="C50" s="35" t="s">
        <v>65</v>
      </c>
      <c r="D50" s="43"/>
      <c r="E50" s="43"/>
      <c r="F50" s="43"/>
      <c r="G50" s="43"/>
      <c r="H50" s="43"/>
    </row>
    <row r="51" spans="1:8">
      <c r="A51" s="30">
        <v>6</v>
      </c>
      <c r="B51" s="30" t="s">
        <v>66</v>
      </c>
      <c r="C51" s="50" t="s">
        <v>67</v>
      </c>
      <c r="D51" s="43">
        <v>0</v>
      </c>
      <c r="E51" s="43">
        <v>0</v>
      </c>
      <c r="F51" s="43">
        <v>0</v>
      </c>
      <c r="G51" s="43">
        <v>12.094622496941</v>
      </c>
      <c r="H51" s="43">
        <v>12.094622496941</v>
      </c>
    </row>
    <row r="52" spans="1:8" ht="31.2">
      <c r="A52" s="30">
        <v>7</v>
      </c>
      <c r="B52" s="30" t="s">
        <v>68</v>
      </c>
      <c r="C52" s="50" t="s">
        <v>69</v>
      </c>
      <c r="D52" s="43">
        <v>102.29574125329999</v>
      </c>
      <c r="E52" s="43">
        <v>6.7515818723812</v>
      </c>
      <c r="F52" s="43">
        <v>0</v>
      </c>
      <c r="G52" s="43">
        <v>0</v>
      </c>
      <c r="H52" s="43">
        <v>109.04732312569</v>
      </c>
    </row>
    <row r="53" spans="1:8">
      <c r="A53" s="30">
        <v>8</v>
      </c>
      <c r="B53" s="30" t="s">
        <v>70</v>
      </c>
      <c r="C53" s="50" t="s">
        <v>71</v>
      </c>
      <c r="D53" s="43">
        <v>0</v>
      </c>
      <c r="E53" s="43">
        <v>0</v>
      </c>
      <c r="F53" s="43">
        <v>0</v>
      </c>
      <c r="G53" s="43">
        <v>59.412122727273001</v>
      </c>
      <c r="H53" s="43">
        <v>59.412122727273001</v>
      </c>
    </row>
    <row r="54" spans="1:8">
      <c r="A54" s="30">
        <v>9</v>
      </c>
      <c r="B54" s="30" t="s">
        <v>72</v>
      </c>
      <c r="C54" s="50" t="s">
        <v>73</v>
      </c>
      <c r="D54" s="43">
        <v>0</v>
      </c>
      <c r="E54" s="43">
        <v>0</v>
      </c>
      <c r="F54" s="43">
        <v>0</v>
      </c>
      <c r="G54" s="43">
        <v>5.2544117647058997</v>
      </c>
      <c r="H54" s="43">
        <v>5.2544117647058997</v>
      </c>
    </row>
    <row r="55" spans="1:8" ht="31.2">
      <c r="A55" s="30">
        <v>10</v>
      </c>
      <c r="B55" s="30" t="s">
        <v>68</v>
      </c>
      <c r="C55" s="50" t="s">
        <v>74</v>
      </c>
      <c r="D55" s="43">
        <v>94.3395984</v>
      </c>
      <c r="E55" s="43">
        <v>6.1900848000000002</v>
      </c>
      <c r="F55" s="43">
        <v>0</v>
      </c>
      <c r="G55" s="43">
        <v>3.4544117647058998</v>
      </c>
      <c r="H55" s="43">
        <v>103.98409496471</v>
      </c>
    </row>
    <row r="56" spans="1:8">
      <c r="A56" s="30">
        <v>11</v>
      </c>
      <c r="B56" s="30"/>
      <c r="C56" s="50" t="s">
        <v>75</v>
      </c>
      <c r="D56" s="43">
        <v>0</v>
      </c>
      <c r="E56" s="43">
        <v>0</v>
      </c>
      <c r="F56" s="43">
        <v>0</v>
      </c>
      <c r="G56" s="43">
        <v>108.15234166730001</v>
      </c>
      <c r="H56" s="43">
        <v>108.15234166730001</v>
      </c>
    </row>
    <row r="57" spans="1:8" ht="16.95" customHeight="1">
      <c r="A57" s="30"/>
      <c r="B57" s="35"/>
      <c r="C57" s="35" t="s">
        <v>76</v>
      </c>
      <c r="D57" s="43">
        <v>196.63533965330001</v>
      </c>
      <c r="E57" s="43">
        <v>12.941666672381</v>
      </c>
      <c r="F57" s="43">
        <v>0</v>
      </c>
      <c r="G57" s="43">
        <v>188.36791042092</v>
      </c>
      <c r="H57" s="43">
        <v>397.94491674660998</v>
      </c>
    </row>
    <row r="58" spans="1:8" ht="16.95" customHeight="1">
      <c r="A58" s="30"/>
      <c r="B58" s="35"/>
      <c r="C58" s="35" t="s">
        <v>77</v>
      </c>
      <c r="D58" s="43">
        <v>7612.6018537122</v>
      </c>
      <c r="E58" s="43">
        <v>508.79096446476001</v>
      </c>
      <c r="F58" s="43">
        <v>0</v>
      </c>
      <c r="G58" s="43">
        <v>188.36791042092</v>
      </c>
      <c r="H58" s="43">
        <v>8309.7607285978993</v>
      </c>
    </row>
    <row r="59" spans="1:8" ht="16.95" customHeight="1">
      <c r="A59" s="30"/>
      <c r="B59" s="35"/>
      <c r="C59" s="35" t="s">
        <v>78</v>
      </c>
      <c r="D59" s="43"/>
      <c r="E59" s="43"/>
      <c r="F59" s="43"/>
      <c r="G59" s="43"/>
      <c r="H59" s="43"/>
    </row>
    <row r="60" spans="1:8">
      <c r="A60" s="30"/>
      <c r="B60" s="30"/>
      <c r="C60" s="50"/>
      <c r="D60" s="43"/>
      <c r="E60" s="43"/>
      <c r="F60" s="43"/>
      <c r="G60" s="43"/>
      <c r="H60" s="43">
        <f>SUM(D60:G60)</f>
        <v>0</v>
      </c>
    </row>
    <row r="61" spans="1:8" ht="16.95" customHeight="1">
      <c r="A61" s="30"/>
      <c r="B61" s="35"/>
      <c r="C61" s="35" t="s">
        <v>79</v>
      </c>
      <c r="D61" s="43">
        <f>SUM(D60:D60)</f>
        <v>0</v>
      </c>
      <c r="E61" s="43">
        <f>SUM(E60:E60)</f>
        <v>0</v>
      </c>
      <c r="F61" s="43">
        <f>SUM(F60:F60)</f>
        <v>0</v>
      </c>
      <c r="G61" s="43">
        <f>SUM(G60:G60)</f>
        <v>0</v>
      </c>
      <c r="H61" s="43">
        <f>SUM(D61:G61)</f>
        <v>0</v>
      </c>
    </row>
    <row r="62" spans="1:8" ht="16.95" customHeight="1">
      <c r="A62" s="30"/>
      <c r="B62" s="35"/>
      <c r="C62" s="35" t="s">
        <v>80</v>
      </c>
      <c r="D62" s="43">
        <v>7612.6018537122</v>
      </c>
      <c r="E62" s="43">
        <v>508.79096446476001</v>
      </c>
      <c r="F62" s="43">
        <v>0</v>
      </c>
      <c r="G62" s="43">
        <v>188.36791042092</v>
      </c>
      <c r="H62" s="43">
        <v>8309.7607285978993</v>
      </c>
    </row>
    <row r="63" spans="1:8" ht="153" customHeight="1">
      <c r="A63" s="30"/>
      <c r="B63" s="35"/>
      <c r="C63" s="35" t="s">
        <v>81</v>
      </c>
      <c r="D63" s="43"/>
      <c r="E63" s="43"/>
      <c r="F63" s="43"/>
      <c r="G63" s="43"/>
      <c r="H63" s="43"/>
    </row>
    <row r="64" spans="1:8">
      <c r="A64" s="30">
        <v>12</v>
      </c>
      <c r="B64" s="30" t="s">
        <v>82</v>
      </c>
      <c r="C64" s="50" t="s">
        <v>83</v>
      </c>
      <c r="D64" s="43">
        <v>0</v>
      </c>
      <c r="E64" s="43">
        <v>0</v>
      </c>
      <c r="F64" s="43">
        <v>0</v>
      </c>
      <c r="G64" s="43">
        <v>229.27110019881999</v>
      </c>
      <c r="H64" s="43">
        <v>229.27110019881999</v>
      </c>
    </row>
    <row r="65" spans="1:8">
      <c r="A65" s="30">
        <v>13</v>
      </c>
      <c r="B65" s="30" t="s">
        <v>84</v>
      </c>
      <c r="C65" s="50" t="s">
        <v>83</v>
      </c>
      <c r="D65" s="43">
        <v>0</v>
      </c>
      <c r="E65" s="43">
        <v>0</v>
      </c>
      <c r="F65" s="43">
        <v>0</v>
      </c>
      <c r="G65" s="43">
        <v>354.88433918467001</v>
      </c>
      <c r="H65" s="43">
        <v>354.88433918467001</v>
      </c>
    </row>
    <row r="66" spans="1:8">
      <c r="A66" s="30">
        <v>14</v>
      </c>
      <c r="B66" s="30" t="s">
        <v>85</v>
      </c>
      <c r="C66" s="50" t="s">
        <v>83</v>
      </c>
      <c r="D66" s="43">
        <v>0</v>
      </c>
      <c r="E66" s="43">
        <v>0</v>
      </c>
      <c r="F66" s="43">
        <v>0</v>
      </c>
      <c r="G66" s="43">
        <v>49.430222743522997</v>
      </c>
      <c r="H66" s="43">
        <v>49.430222743522997</v>
      </c>
    </row>
    <row r="67" spans="1:8" ht="16.95" customHeight="1">
      <c r="A67" s="30"/>
      <c r="B67" s="35"/>
      <c r="C67" s="35" t="s">
        <v>86</v>
      </c>
      <c r="D67" s="43">
        <v>0</v>
      </c>
      <c r="E67" s="43">
        <v>0</v>
      </c>
      <c r="F67" s="43">
        <v>0</v>
      </c>
      <c r="G67" s="43">
        <v>633.58566212701999</v>
      </c>
      <c r="H67" s="43">
        <v>633.58566212701999</v>
      </c>
    </row>
    <row r="68" spans="1:8" ht="16.95" customHeight="1">
      <c r="A68" s="30"/>
      <c r="B68" s="35"/>
      <c r="C68" s="35" t="s">
        <v>87</v>
      </c>
      <c r="D68" s="43">
        <v>7612.6018537122</v>
      </c>
      <c r="E68" s="43">
        <v>508.79096446476001</v>
      </c>
      <c r="F68" s="43">
        <v>0</v>
      </c>
      <c r="G68" s="43">
        <v>821.95357254793998</v>
      </c>
      <c r="H68" s="43">
        <v>8943.3463907249006</v>
      </c>
    </row>
    <row r="69" spans="1:8" ht="16.95" customHeight="1">
      <c r="A69" s="30"/>
      <c r="B69" s="35"/>
      <c r="C69" s="35" t="s">
        <v>88</v>
      </c>
      <c r="D69" s="43"/>
      <c r="E69" s="43"/>
      <c r="F69" s="43"/>
      <c r="G69" s="43"/>
      <c r="H69" s="43"/>
    </row>
    <row r="70" spans="1:8" ht="34.200000000000003" customHeight="1">
      <c r="A70" s="30">
        <v>15</v>
      </c>
      <c r="B70" s="30" t="s">
        <v>89</v>
      </c>
      <c r="C70" s="50" t="s">
        <v>90</v>
      </c>
      <c r="D70" s="43">
        <f>D68*3%</f>
        <v>228.37805561136599</v>
      </c>
      <c r="E70" s="43">
        <f>E68*3%</f>
        <v>15.263728933942801</v>
      </c>
      <c r="F70" s="43">
        <f>F68*3%</f>
        <v>0</v>
      </c>
      <c r="G70" s="43">
        <f>G68*3%</f>
        <v>24.658607176438199</v>
      </c>
      <c r="H70" s="43">
        <f>SUM(D70:G70)</f>
        <v>268.30039172174702</v>
      </c>
    </row>
    <row r="71" spans="1:8" ht="16.95" customHeight="1">
      <c r="A71" s="30"/>
      <c r="B71" s="35"/>
      <c r="C71" s="35" t="s">
        <v>91</v>
      </c>
      <c r="D71" s="43">
        <f>D70</f>
        <v>228.37805561136599</v>
      </c>
      <c r="E71" s="43">
        <f>E70</f>
        <v>15.263728933942801</v>
      </c>
      <c r="F71" s="43">
        <f>F70</f>
        <v>0</v>
      </c>
      <c r="G71" s="43">
        <f>G70</f>
        <v>24.658607176438199</v>
      </c>
      <c r="H71" s="43">
        <f>SUM(D71:G71)</f>
        <v>268.30039172174702</v>
      </c>
    </row>
    <row r="72" spans="1:8" ht="16.95" customHeight="1">
      <c r="A72" s="30"/>
      <c r="B72" s="35"/>
      <c r="C72" s="35" t="s">
        <v>92</v>
      </c>
      <c r="D72" s="43">
        <f>D71+D68</f>
        <v>7840.9799093235697</v>
      </c>
      <c r="E72" s="43">
        <f>E71+E68</f>
        <v>524.05469339870297</v>
      </c>
      <c r="F72" s="43">
        <f>F71+F68</f>
        <v>0</v>
      </c>
      <c r="G72" s="43">
        <f>G71+G68</f>
        <v>846.61217972437805</v>
      </c>
      <c r="H72" s="43">
        <f>SUM(D72:G72)</f>
        <v>9211.6467824466508</v>
      </c>
    </row>
    <row r="73" spans="1:8" ht="16.95" customHeight="1">
      <c r="A73" s="30"/>
      <c r="B73" s="35"/>
      <c r="C73" s="35" t="s">
        <v>93</v>
      </c>
      <c r="D73" s="43"/>
      <c r="E73" s="43"/>
      <c r="F73" s="43"/>
      <c r="G73" s="43"/>
      <c r="H73" s="43"/>
    </row>
    <row r="74" spans="1:8" ht="16.95" customHeight="1">
      <c r="A74" s="30">
        <v>16</v>
      </c>
      <c r="B74" s="30" t="s">
        <v>94</v>
      </c>
      <c r="C74" s="50" t="s">
        <v>95</v>
      </c>
      <c r="D74" s="43">
        <f>D72*20%</f>
        <v>1568.1959818647099</v>
      </c>
      <c r="E74" s="43">
        <f>E72*20%</f>
        <v>104.810938679741</v>
      </c>
      <c r="F74" s="43">
        <f>F72*20%</f>
        <v>0</v>
      </c>
      <c r="G74" s="43">
        <f>G72*20%</f>
        <v>169.32243594487599</v>
      </c>
      <c r="H74" s="43">
        <f>SUM(D74:G74)</f>
        <v>1842.3293564893299</v>
      </c>
    </row>
    <row r="75" spans="1:8" ht="16.95" customHeight="1">
      <c r="A75" s="30"/>
      <c r="B75" s="35"/>
      <c r="C75" s="35" t="s">
        <v>96</v>
      </c>
      <c r="D75" s="43">
        <f>D74</f>
        <v>1568.1959818647099</v>
      </c>
      <c r="E75" s="43">
        <f>E74</f>
        <v>104.810938679741</v>
      </c>
      <c r="F75" s="43">
        <f>F74</f>
        <v>0</v>
      </c>
      <c r="G75" s="43">
        <f>G74</f>
        <v>169.32243594487599</v>
      </c>
      <c r="H75" s="43">
        <f>SUM(D75:G75)</f>
        <v>1842.3293564893299</v>
      </c>
    </row>
    <row r="76" spans="1:8" ht="16.95" customHeight="1">
      <c r="A76" s="30"/>
      <c r="B76" s="35"/>
      <c r="C76" s="35" t="s">
        <v>97</v>
      </c>
      <c r="D76" s="43">
        <f>D75+D72</f>
        <v>9409.1758911882807</v>
      </c>
      <c r="E76" s="43">
        <f>E75+E72</f>
        <v>628.86563207844301</v>
      </c>
      <c r="F76" s="43">
        <f>F75+F72</f>
        <v>0</v>
      </c>
      <c r="G76" s="43">
        <f>G75+G72</f>
        <v>1015.93461566925</v>
      </c>
      <c r="H76" s="43">
        <f>SUM(D76:G76)</f>
        <v>11053.976138935999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103</v>
      </c>
      <c r="C13" s="33" t="s">
        <v>104</v>
      </c>
      <c r="D13" s="34">
        <v>3723.9937749240999</v>
      </c>
      <c r="E13" s="34">
        <v>253.60911548273</v>
      </c>
      <c r="F13" s="34">
        <v>0</v>
      </c>
      <c r="G13" s="34">
        <v>0</v>
      </c>
      <c r="H13" s="34">
        <v>3977.6028904067998</v>
      </c>
      <c r="J13" s="20"/>
    </row>
    <row r="14" spans="1:14" ht="16.95" customHeight="1">
      <c r="A14" s="30"/>
      <c r="B14" s="35"/>
      <c r="C14" s="35" t="s">
        <v>105</v>
      </c>
      <c r="D14" s="34">
        <v>3723.9937749240999</v>
      </c>
      <c r="E14" s="34">
        <v>253.60911548273</v>
      </c>
      <c r="F14" s="34">
        <v>0</v>
      </c>
      <c r="G14" s="34">
        <v>0</v>
      </c>
      <c r="H14" s="34">
        <v>3977.6028904067998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103</v>
      </c>
      <c r="C13" s="33" t="s">
        <v>107</v>
      </c>
      <c r="D13" s="34">
        <v>0</v>
      </c>
      <c r="E13" s="34">
        <v>0</v>
      </c>
      <c r="F13" s="34">
        <v>0</v>
      </c>
      <c r="G13" s="34">
        <v>12.094622496941</v>
      </c>
      <c r="H13" s="34">
        <v>12.094622496941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12.094622496941</v>
      </c>
      <c r="H14" s="34">
        <v>12.094622496941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109</v>
      </c>
      <c r="C13" s="33" t="s">
        <v>83</v>
      </c>
      <c r="D13" s="34">
        <v>0</v>
      </c>
      <c r="E13" s="34">
        <v>0</v>
      </c>
      <c r="F13" s="34">
        <v>0</v>
      </c>
      <c r="G13" s="34">
        <v>229.27110019881999</v>
      </c>
      <c r="H13" s="34">
        <v>229.27110019881999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229.27110019881999</v>
      </c>
      <c r="H14" s="34">
        <v>229.27110019881999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113</v>
      </c>
      <c r="D13" s="34">
        <v>3543.6705882352999</v>
      </c>
      <c r="E13" s="34">
        <v>232.51764705881999</v>
      </c>
      <c r="F13" s="34">
        <v>0</v>
      </c>
      <c r="G13" s="34">
        <v>0</v>
      </c>
      <c r="H13" s="34">
        <v>3776.1882352941002</v>
      </c>
      <c r="J13" s="20"/>
    </row>
    <row r="14" spans="1:14" ht="16.95" customHeight="1">
      <c r="A14" s="30"/>
      <c r="B14" s="35"/>
      <c r="C14" s="35" t="s">
        <v>105</v>
      </c>
      <c r="D14" s="34">
        <v>3543.6705882352999</v>
      </c>
      <c r="E14" s="34">
        <v>232.51764705881999</v>
      </c>
      <c r="F14" s="34">
        <v>0</v>
      </c>
      <c r="G14" s="34">
        <v>0</v>
      </c>
      <c r="H14" s="34">
        <v>3776.1882352941002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115</v>
      </c>
      <c r="C13" s="33" t="s">
        <v>116</v>
      </c>
      <c r="D13" s="34">
        <v>0</v>
      </c>
      <c r="E13" s="34">
        <v>0</v>
      </c>
      <c r="F13" s="34">
        <v>0</v>
      </c>
      <c r="G13" s="34">
        <v>5.2544117647058997</v>
      </c>
      <c r="H13" s="34">
        <v>5.2544117647058997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5.2544117647058997</v>
      </c>
      <c r="H14" s="34">
        <v>5.2544117647058997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109</v>
      </c>
      <c r="C13" s="33" t="s">
        <v>118</v>
      </c>
      <c r="D13" s="34">
        <v>0</v>
      </c>
      <c r="E13" s="34">
        <v>0</v>
      </c>
      <c r="F13" s="34">
        <v>0</v>
      </c>
      <c r="G13" s="34">
        <v>354.88433918467001</v>
      </c>
      <c r="H13" s="34">
        <v>354.88433918467001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354.88433918467001</v>
      </c>
      <c r="H14" s="34">
        <v>354.88433918467001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102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121</v>
      </c>
      <c r="C13" s="33" t="s">
        <v>122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J13" s="20"/>
    </row>
    <row r="14" spans="1:14" ht="16.95" customHeight="1">
      <c r="A14" s="30"/>
      <c r="B14" s="35"/>
      <c r="C14" s="35" t="s">
        <v>105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2025-11-18T10:21:58Z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1E78CAF0109E497A9AD3851EB996EEBA_12</vt:lpwstr>
  </property>
  <property fmtid="{D5CDD505-2E9C-101B-9397-08002B2CF9AE}" pid="3" name="KSOProductBuildVer">
    <vt:lpwstr>1049-12.2.0.23131</vt:lpwstr>
  </property>
</Properties>
</file>